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88" windowWidth="22716" windowHeight="8676"/>
  </bookViews>
  <sheets>
    <sheet name="Споживання паливаенергії таобся" sheetId="1" r:id="rId1"/>
  </sheets>
  <calcPr calcId="144525"/>
  <extLst>
    <ext uri="GoogleSheetsCustomDataVersion2">
      <go:sheetsCustomData xmlns:go="http://customooxmlschemas.google.com/" r:id="" roundtripDataChecksum="pt6Hs4Rz3C3AAhZGhpZlMzDhls8o5CpaOZcUspiDvfs="/>
    </ext>
  </extLst>
</workbook>
</file>

<file path=xl/calcChain.xml><?xml version="1.0" encoding="utf-8"?>
<calcChain xmlns="http://schemas.openxmlformats.org/spreadsheetml/2006/main">
  <c r="F61" i="1" l="1"/>
  <c r="I60" i="1"/>
  <c r="G60" i="1"/>
  <c r="F60" i="1"/>
  <c r="I59" i="1"/>
  <c r="G59" i="1"/>
  <c r="F59" i="1"/>
  <c r="I57" i="1"/>
  <c r="G57" i="1"/>
  <c r="F57" i="1"/>
  <c r="I56" i="1"/>
  <c r="G56" i="1"/>
  <c r="F56" i="1"/>
  <c r="I54" i="1"/>
  <c r="G54" i="1"/>
  <c r="F54" i="1"/>
  <c r="F53" i="1"/>
  <c r="I53" i="1" s="1"/>
  <c r="F51" i="1"/>
  <c r="I51" i="1" s="1"/>
  <c r="F50" i="1"/>
  <c r="I50" i="1" s="1"/>
  <c r="I49" i="1"/>
  <c r="G49" i="1"/>
  <c r="F49" i="1"/>
  <c r="F48" i="1"/>
  <c r="I48" i="1" s="1"/>
  <c r="F46" i="1"/>
  <c r="I46" i="1" s="1"/>
  <c r="F45" i="1"/>
  <c r="I45" i="1" s="1"/>
  <c r="I44" i="1"/>
  <c r="G44" i="1"/>
  <c r="F44" i="1"/>
  <c r="F43" i="1"/>
  <c r="I43" i="1" s="1"/>
  <c r="F42" i="1"/>
  <c r="I42" i="1" s="1"/>
  <c r="F41" i="1"/>
  <c r="I41" i="1" s="1"/>
  <c r="I40" i="1"/>
  <c r="G40" i="1"/>
  <c r="F40" i="1"/>
  <c r="F39" i="1"/>
  <c r="I39" i="1" s="1"/>
  <c r="F38" i="1"/>
  <c r="I38" i="1" s="1"/>
  <c r="F37" i="1"/>
  <c r="I37" i="1" s="1"/>
  <c r="I36" i="1"/>
  <c r="G36" i="1"/>
  <c r="F36" i="1"/>
  <c r="F35" i="1"/>
  <c r="I35" i="1" s="1"/>
  <c r="F34" i="1"/>
  <c r="I34" i="1" s="1"/>
  <c r="F33" i="1"/>
  <c r="G33" i="1" s="1"/>
  <c r="I32" i="1"/>
  <c r="G32" i="1"/>
  <c r="F32" i="1"/>
  <c r="F31" i="1"/>
  <c r="I31" i="1" s="1"/>
  <c r="F30" i="1"/>
  <c r="I30" i="1" s="1"/>
  <c r="F29" i="1"/>
  <c r="I29" i="1" s="1"/>
  <c r="I28" i="1"/>
  <c r="G28" i="1"/>
  <c r="F28" i="1"/>
  <c r="F27" i="1"/>
  <c r="I27" i="1" s="1"/>
  <c r="F26" i="1"/>
  <c r="I26" i="1" s="1"/>
  <c r="F25" i="1"/>
  <c r="I25" i="1" s="1"/>
  <c r="I24" i="1"/>
  <c r="G24" i="1"/>
  <c r="F24" i="1"/>
  <c r="F23" i="1"/>
  <c r="I23" i="1" s="1"/>
  <c r="F22" i="1"/>
  <c r="I22" i="1" s="1"/>
  <c r="F21" i="1"/>
  <c r="I21" i="1" s="1"/>
  <c r="I20" i="1"/>
  <c r="G20" i="1"/>
  <c r="F20" i="1"/>
  <c r="F19" i="1"/>
  <c r="I19" i="1" s="1"/>
  <c r="F18" i="1"/>
  <c r="G18" i="1" s="1"/>
  <c r="F17" i="1"/>
  <c r="G17" i="1" s="1"/>
  <c r="I16" i="1"/>
  <c r="G16" i="1"/>
  <c r="F16" i="1"/>
  <c r="F15" i="1"/>
  <c r="I15" i="1" s="1"/>
  <c r="F14" i="1"/>
  <c r="I14" i="1" s="1"/>
  <c r="F13" i="1"/>
  <c r="G13" i="1" s="1"/>
  <c r="I12" i="1"/>
  <c r="G12" i="1"/>
  <c r="F12" i="1"/>
  <c r="F11" i="1"/>
  <c r="I11" i="1" s="1"/>
  <c r="F10" i="1"/>
  <c r="I10" i="1" s="1"/>
  <c r="F9" i="1"/>
  <c r="I9" i="1" s="1"/>
  <c r="I8" i="1"/>
  <c r="G8" i="1"/>
  <c r="F8" i="1"/>
  <c r="F7" i="1"/>
  <c r="I7" i="1" s="1"/>
  <c r="G9" i="1" l="1"/>
  <c r="G25" i="1"/>
  <c r="G50" i="1"/>
  <c r="I17" i="1"/>
  <c r="I18" i="1"/>
  <c r="G21" i="1"/>
  <c r="G29" i="1"/>
  <c r="G37" i="1"/>
  <c r="G41" i="1"/>
  <c r="G45" i="1"/>
  <c r="I13" i="1"/>
  <c r="I61" i="1" s="1"/>
  <c r="I33" i="1"/>
  <c r="G10" i="1"/>
  <c r="G14" i="1"/>
  <c r="G22" i="1"/>
  <c r="G26" i="1"/>
  <c r="G30" i="1"/>
  <c r="G34" i="1"/>
  <c r="G38" i="1"/>
  <c r="G42" i="1"/>
  <c r="G46" i="1"/>
  <c r="G51" i="1"/>
  <c r="G7" i="1"/>
  <c r="G61" i="1" s="1"/>
  <c r="G11" i="1"/>
  <c r="G15" i="1"/>
  <c r="G19" i="1"/>
  <c r="G23" i="1"/>
  <c r="G27" i="1"/>
  <c r="G31" i="1"/>
  <c r="G35" i="1"/>
  <c r="G39" i="1"/>
  <c r="G43" i="1"/>
  <c r="G48" i="1"/>
  <c r="G53" i="1"/>
</calcChain>
</file>

<file path=xl/sharedStrings.xml><?xml version="1.0" encoding="utf-8"?>
<sst xmlns="http://schemas.openxmlformats.org/spreadsheetml/2006/main" count="121" uniqueCount="73">
  <si>
    <t>Розрахунок обсягів споживання паливно-енергетичних ресурсів та викидів парникових газів  
(форма заповнюється для всіх типів проєктів )</t>
  </si>
  <si>
    <t>Тип споживаного палива або енергії</t>
  </si>
  <si>
    <t>Обсяг споживання в натуральних одиницях</t>
  </si>
  <si>
    <t>Густина рідкого/газового палива, т/м3</t>
  </si>
  <si>
    <t>Нижча теплотворна здатність палива (НТЗ), ТДж/тис. тонн</t>
  </si>
  <si>
    <t>Обсяг споживання в енергетичних одиницях</t>
  </si>
  <si>
    <t>Коєфіціент викидів парникових газів, тСО2/ТДж
 (для електроенергії - тСО2/МВт*год, для теплоенергії - тСО2/Гкал)</t>
  </si>
  <si>
    <t>Обсяг викидів парникових газів, тСО2</t>
  </si>
  <si>
    <t>ТДж 
(в 1 МВт*год= 0,0036 ТДж, в 1 Гкал =0,0041868 ТДж)</t>
  </si>
  <si>
    <t>МВт*год 
(в 1 ТДж=277,8 МВт*год, в 1 Гкал =1,163 МВт*год)</t>
  </si>
  <si>
    <t>Паливо, у тому числі:</t>
  </si>
  <si>
    <t>сира нафта (т)</t>
  </si>
  <si>
    <t>-</t>
  </si>
  <si>
    <t>водно-бітумна емульсія (т)</t>
  </si>
  <si>
    <t>газові конденсати (т)</t>
  </si>
  <si>
    <t>моторний бензин/автомобільний бензин (м3)</t>
  </si>
  <si>
    <t>гас (керосин) (крім палива гасового типу для реактивних двигунів) (м3)</t>
  </si>
  <si>
    <t>сланцеві оливи (т)</t>
  </si>
  <si>
    <t>газойль/дизельне паливо (м3)</t>
  </si>
  <si>
    <t>мазут (т)</t>
  </si>
  <si>
    <t>зріджені нафтові гази (ЗНГ) (нафтовий газ скраплений) (м3)</t>
  </si>
  <si>
    <t>етан (т)</t>
  </si>
  <si>
    <t>нафта/лігроїн (т)</t>
  </si>
  <si>
    <t>бітум/асфальт (т)</t>
  </si>
  <si>
    <t>мастила/мастильні матеріали (т)</t>
  </si>
  <si>
    <t>нафтовий кокс (т)</t>
  </si>
  <si>
    <t>нафтозаводська сировина (т)</t>
  </si>
  <si>
    <t>нафтозаводський газ (нескраплений) (м3)</t>
  </si>
  <si>
    <t>парафіни (т)</t>
  </si>
  <si>
    <t>уайт-спірит і бензин для промилово-технічних цілей (т)</t>
  </si>
  <si>
    <t>інші нафтопродукти (т)</t>
  </si>
  <si>
    <t>антрацит (т)</t>
  </si>
  <si>
    <t>коксівне вугілля (т)</t>
  </si>
  <si>
    <t>інші види бітумінозного вугілля (енергетичне вугілля) (т)</t>
  </si>
  <si>
    <t>напівбітумінозне вугілля (т)</t>
  </si>
  <si>
    <t>лігніт/буре вугілля (т)</t>
  </si>
  <si>
    <t>горючі сланці та бітумінозні піски (т)</t>
  </si>
  <si>
    <t>кам'яновугільні брикети (т)</t>
  </si>
  <si>
    <t>доменний кокс(у тому числі кокс і напівкокс, одержані з лігніту/вугілля кам'яного) (т)</t>
  </si>
  <si>
    <t>газовий кокс (т)</t>
  </si>
  <si>
    <t>кам'яновугільий дьоготь/ кам'новугільна смола (т)</t>
  </si>
  <si>
    <t>заводський газ (т)</t>
  </si>
  <si>
    <t>коксовий газ (м3)</t>
  </si>
  <si>
    <t>доменний газ (т)</t>
  </si>
  <si>
    <t>киснево-конвертерний газ (т)</t>
  </si>
  <si>
    <t>монооксид вуглецю (т)**</t>
  </si>
  <si>
    <t>природний газ (м3)</t>
  </si>
  <si>
    <t>промислові відходи (т)*</t>
  </si>
  <si>
    <t>нафтові відходи (у тому числі відпрацьовані мастила) (т)</t>
  </si>
  <si>
    <t>відпрацьовані шини (т)*</t>
  </si>
  <si>
    <t>метан (м3)***</t>
  </si>
  <si>
    <t>торф (т)</t>
  </si>
  <si>
    <t>деревина/відходи деревини (т)</t>
  </si>
  <si>
    <t>інша тверда біомаса (т)</t>
  </si>
  <si>
    <t>деревне вугілля (т)</t>
  </si>
  <si>
    <t>біоетанол (м3)</t>
  </si>
  <si>
    <t>біодизель (м3)</t>
  </si>
  <si>
    <t>інші рідкі біопалива (т)</t>
  </si>
  <si>
    <t>біогаз (м3)</t>
  </si>
  <si>
    <t>біометан (м3)</t>
  </si>
  <si>
    <t>Теплова енергія, у тому числі:</t>
  </si>
  <si>
    <t>з централізованого опалення (Гкал)</t>
  </si>
  <si>
    <t>з власної установки, що працює на сонячній енергії (Гкал)</t>
  </si>
  <si>
    <t xml:space="preserve">Електроенергія, у тому числі: </t>
  </si>
  <si>
    <t>з мережі (тис. кВт*год)</t>
  </si>
  <si>
    <t>з власної сонячної та/або  вітрової електростанції  (тис. кВт*год)</t>
  </si>
  <si>
    <t>Всього</t>
  </si>
  <si>
    <t>----</t>
  </si>
  <si>
    <t>Через коефіцієнт викидів парникових газів визначаєть обсяг викидів,тСО2 ("Обсяг споживання в ТДж"* "Коефіцієнт викидів")</t>
  </si>
  <si>
    <t>Рядок "Всього" показує суму всіх споживаних енергетичних ресурсів в енергетичних одиницях та обсяг викидів парникових газів</t>
  </si>
  <si>
    <t>Коєфіціенти викидів парникових газів та показники нижчої теплотворної здатності палива визначені відповідно до Додатку 3 Порядку здійснення моніторингу та звітності щодо викидів парникових газів, затвердженого постановою КМУ від 23.09.2020 №960, та Додатку 10 Методики визначення енергетичної ефективності будівель, затвердженої наказом Мінрегіону від 11.07.2018 № 169.</t>
  </si>
  <si>
    <t>* - показники нижчої теплотворної здатності визначаються суб'єктом господарювання самостійно дослідним методом;
** - на основі нижчої теплотворної здатності, що дорівнює 10,12 ТДж/т;
***- на основі нижчої теплотворної здатності, що дорівнює 50,01 ТДж/т;
****- значення густини рідкого/газового палива визначене, як середнє значення (суб'єкт господарювання може застосувати інше значення визначене самостійно відповідно до характеристик палива)</t>
  </si>
  <si>
    <t xml:space="preserve">Згідно з Методологіями механізму чистого розвитку Рамкової конвенції Організації Об'єднаних Націй про зміну клімату викиди двоокису вуглецю від спалювання біомаси не враховуються. 
Зокрема, Методологія «Виробництво електричної та теплової енергії з біомаси» у пункті 17 передбачає, що під час спалювання біомаси для виробництва електричної та теплової енергії викиди двоокису вуглецю не враховуються. Також у пунктах 96 та 103 цієї Методології визначено які джерела викидів повинні враховуватися у проектах, при цьому викиди двоокису вуглецю від спалювання біомаси не враховуються. Біопаливо вважається СО2-нейтральним паливом, адже при його спалюванні двоокису вуглецю утворюється стільки, скільки було поглинуто рослинами під час росту.
Крім того, згідно з Керівними принципами національних інвентаризацій парникових газів, що є рекомендаціями Міжурядової групи експертів з питань зміни клімату (IPCC) викиди двоокису вуглецю від спалювання біопалива повідомляються як нульові в енергетичному секторі (Q2-10). Зокрема, у пункті 2.3.3.4 Stationary Combustion Guideline передбачено порядок обрахунку викидів з урахуванням викидів від спалювання біомаси.
Згідно з Директивою 2003/87/ЄС Європейського Парламенту та Ради від  13 жовтня 2003 року про встановлення схеми торгівлі викидами парникових газів передбачено, що коефіцієнт викидів парникових газів для біомаси повинен бути нульовим.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</si>
</sst>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sz val="12"/>
      <color theme="1"/>
      <name val="Calibri"/>
    </font>
    <font>
      <b/>
      <sz val="13"/>
      <color theme="1"/>
      <name val="Times New Roman"/>
    </font>
    <font>
      <sz val="11"/>
      <color theme="1"/>
      <name val="Calibri"/>
    </font>
    <font>
      <b/>
      <sz val="13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9"/>
      <color rgb="FF000000"/>
      <name val="Calibri"/>
    </font>
    <font>
      <sz val="12"/>
      <color rgb="FF000000"/>
      <name val="&quot;Times New Roman&quot;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D5A6BD"/>
        <bgColor rgb="FFD5A6BD"/>
      </patternFill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/>
    </xf>
    <xf numFmtId="0" fontId="4" fillId="4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5" borderId="5" xfId="0" applyFont="1" applyFill="1" applyBorder="1" applyAlignment="1">
      <alignment horizontal="right" wrapText="1"/>
    </xf>
    <xf numFmtId="0" fontId="4" fillId="6" borderId="5" xfId="0" applyFont="1" applyFill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4" fillId="4" borderId="5" xfId="0" applyFont="1" applyFill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4" fillId="5" borderId="5" xfId="0" applyFont="1" applyFill="1" applyBorder="1" applyAlignment="1">
      <alignment horizontal="right" wrapText="1"/>
    </xf>
    <xf numFmtId="0" fontId="4" fillId="7" borderId="5" xfId="0" applyFont="1" applyFill="1" applyBorder="1" applyAlignment="1">
      <alignment horizontal="right" wrapText="1"/>
    </xf>
    <xf numFmtId="0" fontId="4" fillId="6" borderId="5" xfId="0" applyFont="1" applyFill="1" applyBorder="1" applyAlignment="1">
      <alignment horizontal="right" wrapText="1"/>
    </xf>
    <xf numFmtId="0" fontId="4" fillId="7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left"/>
    </xf>
    <xf numFmtId="0" fontId="4" fillId="8" borderId="5" xfId="0" applyFont="1" applyFill="1" applyBorder="1" applyAlignment="1">
      <alignment horizontal="right" wrapText="1"/>
    </xf>
    <xf numFmtId="0" fontId="8" fillId="4" borderId="0" xfId="0" applyFont="1" applyFill="1" applyAlignment="1"/>
    <xf numFmtId="0" fontId="2" fillId="0" borderId="5" xfId="0" applyFont="1" applyBorder="1" applyAlignment="1">
      <alignment horizontal="right" wrapText="1"/>
    </xf>
    <xf numFmtId="0" fontId="2" fillId="8" borderId="5" xfId="0" applyFont="1" applyFill="1" applyBorder="1" applyAlignment="1">
      <alignment wrapText="1"/>
    </xf>
    <xf numFmtId="0" fontId="9" fillId="4" borderId="0" xfId="0" applyFont="1" applyFill="1" applyAlignment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9" borderId="5" xfId="0" applyFont="1" applyFill="1" applyBorder="1" applyAlignment="1">
      <alignment horizontal="right"/>
    </xf>
    <xf numFmtId="0" fontId="2" fillId="0" borderId="0" xfId="0" applyFont="1"/>
    <xf numFmtId="0" fontId="3" fillId="0" borderId="0" xfId="0" applyFont="1" applyAlignment="1"/>
    <xf numFmtId="0" fontId="2" fillId="3" borderId="1" xfId="0" applyFont="1" applyFill="1" applyBorder="1" applyAlignment="1">
      <alignment horizontal="center" vertical="top" wrapText="1"/>
    </xf>
    <xf numFmtId="0" fontId="6" fillId="0" borderId="4" xfId="0" applyFont="1" applyBorder="1"/>
    <xf numFmtId="0" fontId="9" fillId="0" borderId="0" xfId="0" applyFont="1" applyAlignment="1">
      <alignment horizontal="left" vertical="top" wrapText="1"/>
    </xf>
    <xf numFmtId="0" fontId="0" fillId="0" borderId="0" xfId="0" applyFont="1" applyAlignment="1"/>
    <xf numFmtId="0" fontId="3" fillId="7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6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45"/>
  <sheetViews>
    <sheetView tabSelected="1" zoomScale="60" zoomScaleNormal="60" workbookViewId="0">
      <selection activeCell="A26" sqref="A26:XFD26"/>
    </sheetView>
  </sheetViews>
  <sheetFormatPr defaultColWidth="14.44140625" defaultRowHeight="15" customHeight="1"/>
  <cols>
    <col min="1" max="1" width="4.44140625" customWidth="1"/>
    <col min="2" max="2" width="43.6640625" customWidth="1"/>
    <col min="3" max="3" width="17.5546875" customWidth="1"/>
    <col min="4" max="6" width="16.5546875" customWidth="1"/>
    <col min="7" max="7" width="16.109375" customWidth="1"/>
    <col min="8" max="8" width="21.33203125" customWidth="1"/>
    <col min="9" max="9" width="19.6640625" customWidth="1"/>
    <col min="10" max="29" width="8.6640625" customWidth="1"/>
  </cols>
  <sheetData>
    <row r="1" spans="2:10" ht="14.25" customHeight="1">
      <c r="I1" s="1"/>
    </row>
    <row r="2" spans="2:10" ht="41.25" customHeight="1">
      <c r="B2" s="40" t="s">
        <v>0</v>
      </c>
      <c r="C2" s="38"/>
      <c r="D2" s="38"/>
      <c r="E2" s="38"/>
      <c r="F2" s="38"/>
      <c r="G2" s="38"/>
      <c r="H2" s="38"/>
      <c r="I2" s="38"/>
      <c r="J2" s="2"/>
    </row>
    <row r="3" spans="2:10" ht="14.25" customHeight="1">
      <c r="B3" s="3"/>
      <c r="C3" s="3"/>
      <c r="D3" s="3"/>
      <c r="E3" s="3"/>
      <c r="F3" s="3"/>
      <c r="G3" s="3"/>
      <c r="H3" s="3"/>
      <c r="I3" s="4"/>
      <c r="J3" s="5"/>
    </row>
    <row r="4" spans="2:10" ht="36" customHeight="1">
      <c r="B4" s="35" t="s">
        <v>1</v>
      </c>
      <c r="C4" s="35" t="s">
        <v>2</v>
      </c>
      <c r="D4" s="35" t="s">
        <v>3</v>
      </c>
      <c r="E4" s="35" t="s">
        <v>4</v>
      </c>
      <c r="F4" s="41" t="s">
        <v>5</v>
      </c>
      <c r="G4" s="42"/>
      <c r="H4" s="35" t="s">
        <v>6</v>
      </c>
      <c r="I4" s="35" t="s">
        <v>7</v>
      </c>
      <c r="J4" s="6"/>
    </row>
    <row r="5" spans="2:10" ht="145.5" customHeight="1">
      <c r="B5" s="36"/>
      <c r="C5" s="36"/>
      <c r="D5" s="36"/>
      <c r="E5" s="36"/>
      <c r="F5" s="7" t="s">
        <v>8</v>
      </c>
      <c r="G5" s="7" t="s">
        <v>9</v>
      </c>
      <c r="H5" s="36"/>
      <c r="I5" s="36"/>
      <c r="J5" s="6"/>
    </row>
    <row r="6" spans="2:10" ht="14.25" customHeight="1">
      <c r="B6" s="8" t="s">
        <v>10</v>
      </c>
      <c r="C6" s="9"/>
      <c r="D6" s="9"/>
      <c r="E6" s="9"/>
      <c r="F6" s="9"/>
      <c r="G6" s="9"/>
      <c r="H6" s="9"/>
      <c r="I6" s="9"/>
      <c r="J6" s="10"/>
    </row>
    <row r="7" spans="2:10" ht="14.25" customHeight="1">
      <c r="B7" s="8" t="s">
        <v>11</v>
      </c>
      <c r="C7" s="11">
        <v>0</v>
      </c>
      <c r="D7" s="9" t="s">
        <v>12</v>
      </c>
      <c r="E7" s="12">
        <v>42.3</v>
      </c>
      <c r="F7" s="13">
        <f t="shared" ref="F7:F9" si="0">C7*E7/1000</f>
        <v>0</v>
      </c>
      <c r="G7" s="13">
        <f t="shared" ref="G7:G46" si="1">F7*277.8</f>
        <v>0</v>
      </c>
      <c r="H7" s="9">
        <v>73.3</v>
      </c>
      <c r="I7" s="14">
        <f t="shared" ref="I7:I46" si="2">F7*H7</f>
        <v>0</v>
      </c>
      <c r="J7" s="10"/>
    </row>
    <row r="8" spans="2:10" ht="14.25" customHeight="1">
      <c r="B8" s="15" t="s">
        <v>13</v>
      </c>
      <c r="C8" s="16">
        <v>0</v>
      </c>
      <c r="D8" s="12" t="s">
        <v>12</v>
      </c>
      <c r="E8" s="12">
        <v>27.5</v>
      </c>
      <c r="F8" s="13">
        <f t="shared" si="0"/>
        <v>0</v>
      </c>
      <c r="G8" s="13">
        <f t="shared" si="1"/>
        <v>0</v>
      </c>
      <c r="H8" s="12">
        <v>77</v>
      </c>
      <c r="I8" s="14">
        <f t="shared" si="2"/>
        <v>0</v>
      </c>
      <c r="J8" s="10"/>
    </row>
    <row r="9" spans="2:10" ht="14.25" customHeight="1">
      <c r="B9" s="17" t="s">
        <v>14</v>
      </c>
      <c r="C9" s="16">
        <v>0</v>
      </c>
      <c r="D9" s="9" t="s">
        <v>12</v>
      </c>
      <c r="E9" s="12">
        <v>44.2</v>
      </c>
      <c r="F9" s="13">
        <f t="shared" si="0"/>
        <v>0</v>
      </c>
      <c r="G9" s="13">
        <f t="shared" si="1"/>
        <v>0</v>
      </c>
      <c r="H9" s="12">
        <v>64.2</v>
      </c>
      <c r="I9" s="14">
        <f t="shared" si="2"/>
        <v>0</v>
      </c>
      <c r="J9" s="10"/>
    </row>
    <row r="10" spans="2:10" ht="14.25" customHeight="1">
      <c r="B10" s="8" t="s">
        <v>15</v>
      </c>
      <c r="C10" s="11">
        <v>0</v>
      </c>
      <c r="D10" s="9">
        <v>0.745</v>
      </c>
      <c r="E10" s="12">
        <v>44.3</v>
      </c>
      <c r="F10" s="13">
        <f t="shared" ref="F10:F11" si="3">C10*D10*E10/1000</f>
        <v>0</v>
      </c>
      <c r="G10" s="13">
        <f t="shared" si="1"/>
        <v>0</v>
      </c>
      <c r="H10" s="12">
        <v>69.3</v>
      </c>
      <c r="I10" s="14">
        <f t="shared" si="2"/>
        <v>0</v>
      </c>
      <c r="J10" s="10"/>
    </row>
    <row r="11" spans="2:10" ht="39.75" customHeight="1">
      <c r="B11" s="8" t="s">
        <v>16</v>
      </c>
      <c r="C11" s="11">
        <v>0</v>
      </c>
      <c r="D11" s="9">
        <v>0.81</v>
      </c>
      <c r="E11" s="12">
        <v>43.8</v>
      </c>
      <c r="F11" s="13">
        <f t="shared" si="3"/>
        <v>0</v>
      </c>
      <c r="G11" s="13">
        <f t="shared" si="1"/>
        <v>0</v>
      </c>
      <c r="H11" s="12">
        <v>71.900000000000006</v>
      </c>
      <c r="I11" s="14">
        <f t="shared" si="2"/>
        <v>0</v>
      </c>
      <c r="J11" s="10"/>
    </row>
    <row r="12" spans="2:10" ht="14.25" customHeight="1">
      <c r="B12" s="18" t="s">
        <v>17</v>
      </c>
      <c r="C12" s="16">
        <v>0</v>
      </c>
      <c r="D12" s="12" t="s">
        <v>12</v>
      </c>
      <c r="E12" s="12">
        <v>38.1</v>
      </c>
      <c r="F12" s="13">
        <f>C12*E12/1000</f>
        <v>0</v>
      </c>
      <c r="G12" s="13">
        <f t="shared" si="1"/>
        <v>0</v>
      </c>
      <c r="H12" s="12">
        <v>73.3</v>
      </c>
      <c r="I12" s="14">
        <f t="shared" si="2"/>
        <v>0</v>
      </c>
      <c r="J12" s="10"/>
    </row>
    <row r="13" spans="2:10" ht="14.25" customHeight="1">
      <c r="B13" s="8" t="s">
        <v>18</v>
      </c>
      <c r="C13" s="16">
        <v>0</v>
      </c>
      <c r="D13" s="9">
        <v>0.83199999999999996</v>
      </c>
      <c r="E13" s="12">
        <v>43</v>
      </c>
      <c r="F13" s="13">
        <f>C13*D13*E13/1000</f>
        <v>0</v>
      </c>
      <c r="G13" s="13">
        <f t="shared" si="1"/>
        <v>0</v>
      </c>
      <c r="H13" s="12">
        <v>74.099999999999994</v>
      </c>
      <c r="I13" s="14">
        <f t="shared" si="2"/>
        <v>0</v>
      </c>
      <c r="J13" s="10"/>
    </row>
    <row r="14" spans="2:10" ht="14.25" customHeight="1">
      <c r="B14" s="8" t="s">
        <v>19</v>
      </c>
      <c r="C14" s="16">
        <v>0</v>
      </c>
      <c r="D14" s="9" t="s">
        <v>12</v>
      </c>
      <c r="E14" s="12">
        <v>40.4</v>
      </c>
      <c r="F14" s="13">
        <f>C14*E14/1000</f>
        <v>0</v>
      </c>
      <c r="G14" s="13">
        <f t="shared" si="1"/>
        <v>0</v>
      </c>
      <c r="H14" s="12">
        <v>77.400000000000006</v>
      </c>
      <c r="I14" s="14">
        <f t="shared" si="2"/>
        <v>0</v>
      </c>
      <c r="J14" s="10"/>
    </row>
    <row r="15" spans="2:10" ht="14.25" customHeight="1">
      <c r="B15" s="8" t="s">
        <v>20</v>
      </c>
      <c r="C15" s="16">
        <v>0</v>
      </c>
      <c r="D15" s="9">
        <v>0.51</v>
      </c>
      <c r="E15" s="12">
        <v>47.3</v>
      </c>
      <c r="F15" s="13">
        <f>C15*D15*E15/1000</f>
        <v>0</v>
      </c>
      <c r="G15" s="13">
        <f t="shared" si="1"/>
        <v>0</v>
      </c>
      <c r="H15" s="12">
        <v>63.1</v>
      </c>
      <c r="I15" s="14">
        <f t="shared" si="2"/>
        <v>0</v>
      </c>
      <c r="J15" s="10"/>
    </row>
    <row r="16" spans="2:10" ht="14.25" customHeight="1">
      <c r="B16" s="18" t="s">
        <v>21</v>
      </c>
      <c r="C16" s="16">
        <v>0</v>
      </c>
      <c r="D16" s="12" t="s">
        <v>12</v>
      </c>
      <c r="E16" s="12">
        <v>46.4</v>
      </c>
      <c r="F16" s="13">
        <f t="shared" ref="F16:F21" si="4">C16*E16/1000</f>
        <v>0</v>
      </c>
      <c r="G16" s="13">
        <f t="shared" si="1"/>
        <v>0</v>
      </c>
      <c r="H16" s="12">
        <v>61.6</v>
      </c>
      <c r="I16" s="14">
        <f t="shared" si="2"/>
        <v>0</v>
      </c>
      <c r="J16" s="10"/>
    </row>
    <row r="17" spans="2:10" ht="14.25" customHeight="1">
      <c r="B17" s="18" t="s">
        <v>22</v>
      </c>
      <c r="C17" s="16">
        <v>0</v>
      </c>
      <c r="D17" s="12" t="s">
        <v>12</v>
      </c>
      <c r="E17" s="12">
        <v>44.5</v>
      </c>
      <c r="F17" s="13">
        <f t="shared" si="4"/>
        <v>0</v>
      </c>
      <c r="G17" s="13">
        <f t="shared" si="1"/>
        <v>0</v>
      </c>
      <c r="H17" s="12">
        <v>73.3</v>
      </c>
      <c r="I17" s="14">
        <f t="shared" si="2"/>
        <v>0</v>
      </c>
      <c r="J17" s="10"/>
    </row>
    <row r="18" spans="2:10" ht="14.25" customHeight="1">
      <c r="B18" s="18" t="s">
        <v>23</v>
      </c>
      <c r="C18" s="16">
        <v>0</v>
      </c>
      <c r="D18" s="12" t="s">
        <v>12</v>
      </c>
      <c r="E18" s="12">
        <v>40.200000000000003</v>
      </c>
      <c r="F18" s="13">
        <f t="shared" si="4"/>
        <v>0</v>
      </c>
      <c r="G18" s="13">
        <f t="shared" si="1"/>
        <v>0</v>
      </c>
      <c r="H18" s="12">
        <v>80.7</v>
      </c>
      <c r="I18" s="14">
        <f t="shared" si="2"/>
        <v>0</v>
      </c>
      <c r="J18" s="10"/>
    </row>
    <row r="19" spans="2:10" ht="14.25" customHeight="1">
      <c r="B19" s="8" t="s">
        <v>24</v>
      </c>
      <c r="C19" s="11">
        <v>0</v>
      </c>
      <c r="D19" s="9" t="s">
        <v>12</v>
      </c>
      <c r="E19" s="12">
        <v>40.200000000000003</v>
      </c>
      <c r="F19" s="13">
        <f t="shared" si="4"/>
        <v>0</v>
      </c>
      <c r="G19" s="13">
        <f t="shared" si="1"/>
        <v>0</v>
      </c>
      <c r="H19" s="9">
        <v>73.3</v>
      </c>
      <c r="I19" s="14">
        <f t="shared" si="2"/>
        <v>0</v>
      </c>
      <c r="J19" s="10"/>
    </row>
    <row r="20" spans="2:10" ht="14.25" customHeight="1">
      <c r="B20" s="8" t="s">
        <v>25</v>
      </c>
      <c r="C20" s="16">
        <v>0</v>
      </c>
      <c r="D20" s="9" t="s">
        <v>12</v>
      </c>
      <c r="E20" s="12">
        <v>32.5</v>
      </c>
      <c r="F20" s="13">
        <f t="shared" si="4"/>
        <v>0</v>
      </c>
      <c r="G20" s="13">
        <f t="shared" si="1"/>
        <v>0</v>
      </c>
      <c r="H20" s="9">
        <v>97.5</v>
      </c>
      <c r="I20" s="14">
        <f t="shared" si="2"/>
        <v>0</v>
      </c>
      <c r="J20" s="10"/>
    </row>
    <row r="21" spans="2:10" ht="14.25" customHeight="1">
      <c r="B21" s="18" t="s">
        <v>26</v>
      </c>
      <c r="C21" s="16">
        <v>0</v>
      </c>
      <c r="D21" s="12" t="s">
        <v>12</v>
      </c>
      <c r="E21" s="12">
        <v>43</v>
      </c>
      <c r="F21" s="13">
        <f t="shared" si="4"/>
        <v>0</v>
      </c>
      <c r="G21" s="13">
        <f t="shared" si="1"/>
        <v>0</v>
      </c>
      <c r="H21" s="12">
        <v>73.3</v>
      </c>
      <c r="I21" s="14">
        <f t="shared" si="2"/>
        <v>0</v>
      </c>
      <c r="J21" s="10"/>
    </row>
    <row r="22" spans="2:10" ht="38.25" customHeight="1">
      <c r="B22" s="8" t="s">
        <v>27</v>
      </c>
      <c r="C22" s="11">
        <v>0</v>
      </c>
      <c r="D22" s="9">
        <v>2.0999999999999999E-3</v>
      </c>
      <c r="E22" s="12">
        <v>49.5</v>
      </c>
      <c r="F22" s="13">
        <f>C22*D22*E22/1000</f>
        <v>0</v>
      </c>
      <c r="G22" s="13">
        <f t="shared" si="1"/>
        <v>0</v>
      </c>
      <c r="H22" s="12">
        <v>57.6</v>
      </c>
      <c r="I22" s="14">
        <f t="shared" si="2"/>
        <v>0</v>
      </c>
      <c r="J22" s="10"/>
    </row>
    <row r="23" spans="2:10" ht="14.25" customHeight="1">
      <c r="B23" s="18" t="s">
        <v>28</v>
      </c>
      <c r="C23" s="11">
        <v>0</v>
      </c>
      <c r="D23" s="12" t="s">
        <v>12</v>
      </c>
      <c r="E23" s="12">
        <v>40.200000000000003</v>
      </c>
      <c r="F23" s="13">
        <f t="shared" ref="F23:F36" si="5">C23*E23/1000</f>
        <v>0</v>
      </c>
      <c r="G23" s="13">
        <f t="shared" si="1"/>
        <v>0</v>
      </c>
      <c r="H23" s="12">
        <v>73.3</v>
      </c>
      <c r="I23" s="14">
        <f t="shared" si="2"/>
        <v>0</v>
      </c>
      <c r="J23" s="10"/>
    </row>
    <row r="24" spans="2:10" ht="31.5" customHeight="1">
      <c r="B24" s="18" t="s">
        <v>29</v>
      </c>
      <c r="C24" s="11">
        <v>0</v>
      </c>
      <c r="D24" s="12" t="s">
        <v>12</v>
      </c>
      <c r="E24" s="12">
        <v>40.200000000000003</v>
      </c>
      <c r="F24" s="13">
        <f t="shared" si="5"/>
        <v>0</v>
      </c>
      <c r="G24" s="13">
        <f t="shared" si="1"/>
        <v>0</v>
      </c>
      <c r="H24" s="12">
        <v>73.3</v>
      </c>
      <c r="I24" s="14">
        <f t="shared" si="2"/>
        <v>0</v>
      </c>
      <c r="J24" s="10"/>
    </row>
    <row r="25" spans="2:10" ht="14.25" customHeight="1">
      <c r="B25" s="8" t="s">
        <v>30</v>
      </c>
      <c r="C25" s="16">
        <v>0</v>
      </c>
      <c r="D25" s="9" t="s">
        <v>12</v>
      </c>
      <c r="E25" s="12">
        <v>40.200000000000003</v>
      </c>
      <c r="F25" s="13">
        <f t="shared" si="5"/>
        <v>0</v>
      </c>
      <c r="G25" s="13">
        <f t="shared" si="1"/>
        <v>0</v>
      </c>
      <c r="H25" s="9">
        <v>73.3</v>
      </c>
      <c r="I25" s="14">
        <f t="shared" si="2"/>
        <v>0</v>
      </c>
      <c r="J25" s="10"/>
    </row>
    <row r="26" spans="2:10" ht="14.25" customHeight="1">
      <c r="B26" s="18" t="s">
        <v>31</v>
      </c>
      <c r="C26" s="11">
        <v>0</v>
      </c>
      <c r="D26" s="12" t="s">
        <v>12</v>
      </c>
      <c r="E26" s="12">
        <v>26.7</v>
      </c>
      <c r="F26" s="13">
        <f t="shared" si="5"/>
        <v>0</v>
      </c>
      <c r="G26" s="13">
        <f t="shared" si="1"/>
        <v>0</v>
      </c>
      <c r="H26" s="12">
        <v>98.3</v>
      </c>
      <c r="I26" s="14">
        <f t="shared" si="2"/>
        <v>0</v>
      </c>
      <c r="J26" s="10"/>
    </row>
    <row r="27" spans="2:10" ht="14.25" customHeight="1">
      <c r="B27" s="18" t="s">
        <v>32</v>
      </c>
      <c r="C27" s="11">
        <v>0</v>
      </c>
      <c r="D27" s="12" t="s">
        <v>12</v>
      </c>
      <c r="E27" s="12">
        <v>28.2</v>
      </c>
      <c r="F27" s="13">
        <f t="shared" si="5"/>
        <v>0</v>
      </c>
      <c r="G27" s="13">
        <f t="shared" si="1"/>
        <v>0</v>
      </c>
      <c r="H27" s="12">
        <v>94.6</v>
      </c>
      <c r="I27" s="14">
        <f t="shared" si="2"/>
        <v>0</v>
      </c>
      <c r="J27" s="10"/>
    </row>
    <row r="28" spans="2:10" ht="31.5" customHeight="1">
      <c r="B28" s="8" t="s">
        <v>33</v>
      </c>
      <c r="C28" s="11">
        <v>0</v>
      </c>
      <c r="D28" s="9" t="s">
        <v>12</v>
      </c>
      <c r="E28" s="12">
        <v>25.8</v>
      </c>
      <c r="F28" s="13">
        <f t="shared" si="5"/>
        <v>0</v>
      </c>
      <c r="G28" s="13">
        <f t="shared" si="1"/>
        <v>0</v>
      </c>
      <c r="H28" s="12">
        <v>94.6</v>
      </c>
      <c r="I28" s="14">
        <f t="shared" si="2"/>
        <v>0</v>
      </c>
      <c r="J28" s="10"/>
    </row>
    <row r="29" spans="2:10" ht="14.25" customHeight="1">
      <c r="B29" s="18" t="s">
        <v>34</v>
      </c>
      <c r="C29" s="11">
        <v>0</v>
      </c>
      <c r="D29" s="12" t="s">
        <v>12</v>
      </c>
      <c r="E29" s="12">
        <v>18.899999999999999</v>
      </c>
      <c r="F29" s="13">
        <f t="shared" si="5"/>
        <v>0</v>
      </c>
      <c r="G29" s="13">
        <f t="shared" si="1"/>
        <v>0</v>
      </c>
      <c r="H29" s="12">
        <v>96.1</v>
      </c>
      <c r="I29" s="14">
        <f t="shared" si="2"/>
        <v>0</v>
      </c>
      <c r="J29" s="10"/>
    </row>
    <row r="30" spans="2:10" ht="14.25" customHeight="1">
      <c r="B30" s="18" t="s">
        <v>35</v>
      </c>
      <c r="C30" s="11">
        <v>0</v>
      </c>
      <c r="D30" s="9" t="s">
        <v>12</v>
      </c>
      <c r="E30" s="12">
        <v>11.9</v>
      </c>
      <c r="F30" s="13">
        <f t="shared" si="5"/>
        <v>0</v>
      </c>
      <c r="G30" s="13">
        <f t="shared" si="1"/>
        <v>0</v>
      </c>
      <c r="H30" s="12">
        <v>101</v>
      </c>
      <c r="I30" s="14">
        <f t="shared" si="2"/>
        <v>0</v>
      </c>
      <c r="J30" s="10"/>
    </row>
    <row r="31" spans="2:10" ht="14.25" customHeight="1">
      <c r="B31" s="18" t="s">
        <v>36</v>
      </c>
      <c r="C31" s="11">
        <v>0</v>
      </c>
      <c r="D31" s="12" t="s">
        <v>12</v>
      </c>
      <c r="E31" s="12">
        <v>8.9</v>
      </c>
      <c r="F31" s="13">
        <f t="shared" si="5"/>
        <v>0</v>
      </c>
      <c r="G31" s="13">
        <f t="shared" si="1"/>
        <v>0</v>
      </c>
      <c r="H31" s="12">
        <v>107</v>
      </c>
      <c r="I31" s="14">
        <f t="shared" si="2"/>
        <v>0</v>
      </c>
      <c r="J31" s="10"/>
    </row>
    <row r="32" spans="2:10" ht="14.25" customHeight="1">
      <c r="B32" s="8" t="s">
        <v>37</v>
      </c>
      <c r="C32" s="16">
        <v>0</v>
      </c>
      <c r="D32" s="9" t="s">
        <v>12</v>
      </c>
      <c r="E32" s="12">
        <v>20.7</v>
      </c>
      <c r="F32" s="13">
        <f t="shared" si="5"/>
        <v>0</v>
      </c>
      <c r="G32" s="13">
        <f t="shared" si="1"/>
        <v>0</v>
      </c>
      <c r="H32" s="9">
        <v>97.5</v>
      </c>
      <c r="I32" s="14">
        <f t="shared" si="2"/>
        <v>0</v>
      </c>
      <c r="J32" s="10"/>
    </row>
    <row r="33" spans="2:10" ht="31.5" customHeight="1">
      <c r="B33" s="8" t="s">
        <v>38</v>
      </c>
      <c r="C33" s="16">
        <v>0</v>
      </c>
      <c r="D33" s="9" t="s">
        <v>12</v>
      </c>
      <c r="E33" s="12">
        <v>28.2</v>
      </c>
      <c r="F33" s="13">
        <f t="shared" si="5"/>
        <v>0</v>
      </c>
      <c r="G33" s="13">
        <f t="shared" si="1"/>
        <v>0</v>
      </c>
      <c r="H33" s="9">
        <v>107</v>
      </c>
      <c r="I33" s="14">
        <f t="shared" si="2"/>
        <v>0</v>
      </c>
      <c r="J33" s="10"/>
    </row>
    <row r="34" spans="2:10" ht="14.25" customHeight="1">
      <c r="B34" s="8" t="s">
        <v>39</v>
      </c>
      <c r="C34" s="16">
        <v>0</v>
      </c>
      <c r="D34" s="9" t="s">
        <v>12</v>
      </c>
      <c r="E34" s="12">
        <v>28.2</v>
      </c>
      <c r="F34" s="13">
        <f t="shared" si="5"/>
        <v>0</v>
      </c>
      <c r="G34" s="13">
        <f t="shared" si="1"/>
        <v>0</v>
      </c>
      <c r="H34" s="9">
        <v>107</v>
      </c>
      <c r="I34" s="14">
        <f t="shared" si="2"/>
        <v>0</v>
      </c>
      <c r="J34" s="10"/>
    </row>
    <row r="35" spans="2:10" ht="34.5" customHeight="1">
      <c r="B35" s="18" t="s">
        <v>40</v>
      </c>
      <c r="C35" s="16">
        <v>0</v>
      </c>
      <c r="D35" s="12" t="s">
        <v>12</v>
      </c>
      <c r="E35" s="12">
        <v>28</v>
      </c>
      <c r="F35" s="13">
        <f t="shared" si="5"/>
        <v>0</v>
      </c>
      <c r="G35" s="13">
        <f t="shared" si="1"/>
        <v>0</v>
      </c>
      <c r="H35" s="12">
        <v>80.7</v>
      </c>
      <c r="I35" s="14">
        <f t="shared" si="2"/>
        <v>0</v>
      </c>
      <c r="J35" s="10"/>
    </row>
    <row r="36" spans="2:10" ht="14.25" customHeight="1">
      <c r="B36" s="18" t="s">
        <v>41</v>
      </c>
      <c r="C36" s="16">
        <v>0</v>
      </c>
      <c r="D36" s="12" t="s">
        <v>12</v>
      </c>
      <c r="E36" s="12">
        <v>38.700000000000003</v>
      </c>
      <c r="F36" s="13">
        <f t="shared" si="5"/>
        <v>0</v>
      </c>
      <c r="G36" s="13">
        <f t="shared" si="1"/>
        <v>0</v>
      </c>
      <c r="H36" s="12">
        <v>44.4</v>
      </c>
      <c r="I36" s="14">
        <f t="shared" si="2"/>
        <v>0</v>
      </c>
      <c r="J36" s="10"/>
    </row>
    <row r="37" spans="2:10" ht="14.25" customHeight="1">
      <c r="B37" s="8" t="s">
        <v>42</v>
      </c>
      <c r="C37" s="16">
        <v>0</v>
      </c>
      <c r="D37" s="9">
        <v>4.4999999999999999E-4</v>
      </c>
      <c r="E37" s="12">
        <v>38.700000000000003</v>
      </c>
      <c r="F37" s="13">
        <f>C37*D37*E37/1000</f>
        <v>0</v>
      </c>
      <c r="G37" s="13">
        <f t="shared" si="1"/>
        <v>0</v>
      </c>
      <c r="H37" s="9">
        <v>44.4</v>
      </c>
      <c r="I37" s="14">
        <f t="shared" si="2"/>
        <v>0</v>
      </c>
      <c r="J37" s="10"/>
    </row>
    <row r="38" spans="2:10" ht="14.25" customHeight="1">
      <c r="B38" s="18" t="s">
        <v>43</v>
      </c>
      <c r="C38" s="16">
        <v>0</v>
      </c>
      <c r="D38" s="12" t="s">
        <v>12</v>
      </c>
      <c r="E38" s="12">
        <v>2.4700000000000002</v>
      </c>
      <c r="F38" s="13">
        <f t="shared" ref="F38:F40" si="6">C38*E38/1000</f>
        <v>0</v>
      </c>
      <c r="G38" s="13">
        <f t="shared" si="1"/>
        <v>0</v>
      </c>
      <c r="H38" s="12">
        <v>260</v>
      </c>
      <c r="I38" s="14">
        <f t="shared" si="2"/>
        <v>0</v>
      </c>
      <c r="J38" s="10"/>
    </row>
    <row r="39" spans="2:10" ht="14.25" customHeight="1">
      <c r="B39" s="18" t="s">
        <v>44</v>
      </c>
      <c r="C39" s="16">
        <v>0</v>
      </c>
      <c r="D39" s="12" t="s">
        <v>12</v>
      </c>
      <c r="E39" s="12">
        <v>7.06</v>
      </c>
      <c r="F39" s="13">
        <f t="shared" si="6"/>
        <v>0</v>
      </c>
      <c r="G39" s="13">
        <f t="shared" si="1"/>
        <v>0</v>
      </c>
      <c r="H39" s="12">
        <v>182</v>
      </c>
      <c r="I39" s="14">
        <f t="shared" si="2"/>
        <v>0</v>
      </c>
      <c r="J39" s="10"/>
    </row>
    <row r="40" spans="2:10" ht="14.25" customHeight="1">
      <c r="B40" s="18" t="s">
        <v>45</v>
      </c>
      <c r="C40" s="16">
        <v>0</v>
      </c>
      <c r="D40" s="12" t="s">
        <v>12</v>
      </c>
      <c r="E40" s="12">
        <v>10.1</v>
      </c>
      <c r="F40" s="13">
        <f t="shared" si="6"/>
        <v>0</v>
      </c>
      <c r="G40" s="13">
        <f t="shared" si="1"/>
        <v>0</v>
      </c>
      <c r="H40" s="12">
        <v>155.19999999999999</v>
      </c>
      <c r="I40" s="14">
        <f t="shared" si="2"/>
        <v>0</v>
      </c>
      <c r="J40" s="10"/>
    </row>
    <row r="41" spans="2:10" ht="14.25" customHeight="1">
      <c r="B41" s="8" t="s">
        <v>46</v>
      </c>
      <c r="C41" s="11">
        <v>0</v>
      </c>
      <c r="D41" s="9">
        <v>7.1900000000000002E-4</v>
      </c>
      <c r="E41" s="9">
        <v>48</v>
      </c>
      <c r="F41" s="13">
        <f>C41*D41*E41/1000</f>
        <v>0</v>
      </c>
      <c r="G41" s="13">
        <f t="shared" si="1"/>
        <v>0</v>
      </c>
      <c r="H41" s="12">
        <v>56.1</v>
      </c>
      <c r="I41" s="14">
        <f t="shared" si="2"/>
        <v>0</v>
      </c>
      <c r="J41" s="10"/>
    </row>
    <row r="42" spans="2:10" ht="14.25" customHeight="1">
      <c r="B42" s="18" t="s">
        <v>47</v>
      </c>
      <c r="C42" s="16">
        <v>0</v>
      </c>
      <c r="D42" s="12" t="s">
        <v>12</v>
      </c>
      <c r="E42" s="12"/>
      <c r="F42" s="13">
        <f t="shared" ref="F42:F46" si="7">C42*E42/1000</f>
        <v>0</v>
      </c>
      <c r="G42" s="13">
        <f t="shared" si="1"/>
        <v>0</v>
      </c>
      <c r="H42" s="12">
        <v>143</v>
      </c>
      <c r="I42" s="14">
        <f t="shared" si="2"/>
        <v>0</v>
      </c>
      <c r="J42" s="10"/>
    </row>
    <row r="43" spans="2:10" ht="36.75" customHeight="1">
      <c r="B43" s="18" t="s">
        <v>48</v>
      </c>
      <c r="C43" s="16">
        <v>0</v>
      </c>
      <c r="D43" s="12" t="s">
        <v>12</v>
      </c>
      <c r="E43" s="12">
        <v>40.200000000000003</v>
      </c>
      <c r="F43" s="13">
        <f t="shared" si="7"/>
        <v>0</v>
      </c>
      <c r="G43" s="13">
        <f t="shared" si="1"/>
        <v>0</v>
      </c>
      <c r="H43" s="12">
        <v>73.3</v>
      </c>
      <c r="I43" s="14">
        <f t="shared" si="2"/>
        <v>0</v>
      </c>
      <c r="J43" s="10"/>
    </row>
    <row r="44" spans="2:10" ht="18.75" customHeight="1">
      <c r="B44" s="18" t="s">
        <v>49</v>
      </c>
      <c r="C44" s="16">
        <v>0</v>
      </c>
      <c r="D44" s="12" t="s">
        <v>12</v>
      </c>
      <c r="E44" s="12"/>
      <c r="F44" s="13">
        <f t="shared" si="7"/>
        <v>0</v>
      </c>
      <c r="G44" s="13">
        <f t="shared" si="1"/>
        <v>0</v>
      </c>
      <c r="H44" s="12">
        <v>85</v>
      </c>
      <c r="I44" s="14">
        <f t="shared" si="2"/>
        <v>0</v>
      </c>
      <c r="J44" s="10"/>
    </row>
    <row r="45" spans="2:10" ht="19.5" customHeight="1">
      <c r="B45" s="18" t="s">
        <v>50</v>
      </c>
      <c r="C45" s="16">
        <v>0</v>
      </c>
      <c r="D45" s="12" t="s">
        <v>12</v>
      </c>
      <c r="E45" s="12">
        <v>50</v>
      </c>
      <c r="F45" s="13">
        <f t="shared" si="7"/>
        <v>0</v>
      </c>
      <c r="G45" s="13">
        <f t="shared" si="1"/>
        <v>0</v>
      </c>
      <c r="H45" s="12">
        <v>54.9</v>
      </c>
      <c r="I45" s="14">
        <f t="shared" si="2"/>
        <v>0</v>
      </c>
      <c r="J45" s="10"/>
    </row>
    <row r="46" spans="2:10" ht="14.25" customHeight="1">
      <c r="B46" s="8" t="s">
        <v>51</v>
      </c>
      <c r="C46" s="16">
        <v>0</v>
      </c>
      <c r="D46" s="9" t="s">
        <v>12</v>
      </c>
      <c r="E46" s="12">
        <v>9.76</v>
      </c>
      <c r="F46" s="13">
        <f t="shared" si="7"/>
        <v>0</v>
      </c>
      <c r="G46" s="13">
        <f t="shared" si="1"/>
        <v>0</v>
      </c>
      <c r="H46" s="12">
        <v>106</v>
      </c>
      <c r="I46" s="14">
        <f t="shared" si="2"/>
        <v>0</v>
      </c>
      <c r="J46" s="10"/>
    </row>
    <row r="47" spans="2:10" ht="14.25" customHeight="1">
      <c r="B47" s="18" t="s">
        <v>52</v>
      </c>
      <c r="C47" s="11">
        <v>0</v>
      </c>
      <c r="D47" s="12" t="s">
        <v>12</v>
      </c>
      <c r="E47" s="12">
        <v>15.6</v>
      </c>
      <c r="F47" s="19">
        <v>0</v>
      </c>
      <c r="G47" s="19">
        <v>0</v>
      </c>
      <c r="H47" s="20">
        <v>0</v>
      </c>
      <c r="I47" s="21">
        <v>0</v>
      </c>
      <c r="J47" s="10"/>
    </row>
    <row r="48" spans="2:10" ht="14.25" customHeight="1">
      <c r="B48" s="18" t="s">
        <v>53</v>
      </c>
      <c r="C48" s="16">
        <v>0</v>
      </c>
      <c r="D48" s="9" t="s">
        <v>12</v>
      </c>
      <c r="E48" s="9">
        <v>11.6</v>
      </c>
      <c r="F48" s="13">
        <f t="shared" ref="F48:F49" si="8">C48*E48/1000</f>
        <v>0</v>
      </c>
      <c r="G48" s="13">
        <f t="shared" ref="G48:G51" si="9">F48*277.8</f>
        <v>0</v>
      </c>
      <c r="H48" s="22">
        <v>0</v>
      </c>
      <c r="I48" s="14">
        <f t="shared" ref="I48:I51" si="10">F48*H48</f>
        <v>0</v>
      </c>
      <c r="J48" s="10"/>
    </row>
    <row r="49" spans="2:10" ht="14.25" customHeight="1">
      <c r="B49" s="18" t="s">
        <v>54</v>
      </c>
      <c r="C49" s="16">
        <v>0</v>
      </c>
      <c r="D49" s="12" t="s">
        <v>12</v>
      </c>
      <c r="E49" s="12">
        <v>29.5</v>
      </c>
      <c r="F49" s="13">
        <f t="shared" si="8"/>
        <v>0</v>
      </c>
      <c r="G49" s="13">
        <f t="shared" si="9"/>
        <v>0</v>
      </c>
      <c r="H49" s="22">
        <v>0</v>
      </c>
      <c r="I49" s="14">
        <f t="shared" si="10"/>
        <v>0</v>
      </c>
      <c r="J49" s="10"/>
    </row>
    <row r="50" spans="2:10" ht="14.25" customHeight="1">
      <c r="B50" s="8" t="s">
        <v>55</v>
      </c>
      <c r="C50" s="16">
        <v>0</v>
      </c>
      <c r="D50" s="9">
        <v>794</v>
      </c>
      <c r="E50" s="9">
        <v>27</v>
      </c>
      <c r="F50" s="13">
        <f t="shared" ref="F50:F51" si="11">C50*D50*E50/1000</f>
        <v>0</v>
      </c>
      <c r="G50" s="13">
        <f t="shared" si="9"/>
        <v>0</v>
      </c>
      <c r="H50" s="22">
        <v>0</v>
      </c>
      <c r="I50" s="14">
        <f t="shared" si="10"/>
        <v>0</v>
      </c>
      <c r="J50" s="10"/>
    </row>
    <row r="51" spans="2:10" ht="14.25" customHeight="1">
      <c r="B51" s="8" t="s">
        <v>56</v>
      </c>
      <c r="C51" s="16">
        <v>0</v>
      </c>
      <c r="D51" s="9">
        <v>780</v>
      </c>
      <c r="E51" s="9">
        <v>27</v>
      </c>
      <c r="F51" s="13">
        <f t="shared" si="11"/>
        <v>0</v>
      </c>
      <c r="G51" s="13">
        <f t="shared" si="9"/>
        <v>0</v>
      </c>
      <c r="H51" s="22">
        <v>0</v>
      </c>
      <c r="I51" s="14">
        <f t="shared" si="10"/>
        <v>0</v>
      </c>
      <c r="J51" s="10"/>
    </row>
    <row r="52" spans="2:10" ht="14.25" customHeight="1">
      <c r="B52" s="18" t="s">
        <v>57</v>
      </c>
      <c r="C52" s="11">
        <v>0</v>
      </c>
      <c r="D52" s="12" t="s">
        <v>12</v>
      </c>
      <c r="E52" s="12">
        <v>27.4</v>
      </c>
      <c r="F52" s="19">
        <v>0</v>
      </c>
      <c r="G52" s="19">
        <v>0</v>
      </c>
      <c r="H52" s="20">
        <v>0</v>
      </c>
      <c r="I52" s="21">
        <v>0</v>
      </c>
      <c r="J52" s="10"/>
    </row>
    <row r="53" spans="2:10" ht="14.25" customHeight="1">
      <c r="B53" s="8" t="s">
        <v>58</v>
      </c>
      <c r="C53" s="16">
        <v>0</v>
      </c>
      <c r="D53" s="9">
        <v>1.15E-3</v>
      </c>
      <c r="E53" s="9">
        <v>50.4</v>
      </c>
      <c r="F53" s="13">
        <f t="shared" ref="F53:F54" si="12">C53*D53*E53/1000</f>
        <v>0</v>
      </c>
      <c r="G53" s="13">
        <f t="shared" ref="G53:G54" si="13">F53*277.8</f>
        <v>0</v>
      </c>
      <c r="H53" s="22">
        <v>0</v>
      </c>
      <c r="I53" s="14">
        <f t="shared" ref="I53:I54" si="14">F53*H53</f>
        <v>0</v>
      </c>
      <c r="J53" s="10"/>
    </row>
    <row r="54" spans="2:10" ht="14.25" customHeight="1">
      <c r="B54" s="18" t="s">
        <v>59</v>
      </c>
      <c r="C54" s="16">
        <v>0</v>
      </c>
      <c r="D54" s="9">
        <v>7.1900000000000002E-4</v>
      </c>
      <c r="E54" s="9">
        <v>48</v>
      </c>
      <c r="F54" s="13">
        <f t="shared" si="12"/>
        <v>0</v>
      </c>
      <c r="G54" s="13">
        <f t="shared" si="13"/>
        <v>0</v>
      </c>
      <c r="H54" s="22">
        <v>0</v>
      </c>
      <c r="I54" s="14">
        <f t="shared" si="14"/>
        <v>0</v>
      </c>
      <c r="J54" s="10"/>
    </row>
    <row r="55" spans="2:10" ht="14.25" customHeight="1">
      <c r="B55" s="8" t="s">
        <v>60</v>
      </c>
      <c r="C55" s="9"/>
      <c r="D55" s="9"/>
      <c r="E55" s="9"/>
      <c r="F55" s="9"/>
      <c r="G55" s="9"/>
      <c r="H55" s="9"/>
      <c r="I55" s="9"/>
      <c r="J55" s="10"/>
    </row>
    <row r="56" spans="2:10" ht="14.25" customHeight="1">
      <c r="B56" s="23" t="s">
        <v>61</v>
      </c>
      <c r="C56" s="11">
        <v>0</v>
      </c>
      <c r="D56" s="9" t="s">
        <v>12</v>
      </c>
      <c r="E56" s="9" t="s">
        <v>12</v>
      </c>
      <c r="F56" s="24">
        <f t="shared" ref="F56:F57" si="15">C56*4.1868/1000</f>
        <v>0</v>
      </c>
      <c r="G56" s="24">
        <f t="shared" ref="G56:G57" si="16">C56*1.163</f>
        <v>0</v>
      </c>
      <c r="H56" s="12">
        <v>0.3024</v>
      </c>
      <c r="I56" s="14">
        <f t="shared" ref="I56:I57" si="17">C56*H56</f>
        <v>0</v>
      </c>
      <c r="J56" s="10"/>
    </row>
    <row r="57" spans="2:10" ht="14.25" customHeight="1">
      <c r="B57" s="8" t="s">
        <v>62</v>
      </c>
      <c r="C57" s="11">
        <v>0</v>
      </c>
      <c r="D57" s="9" t="s">
        <v>12</v>
      </c>
      <c r="E57" s="9" t="s">
        <v>12</v>
      </c>
      <c r="F57" s="24">
        <f t="shared" si="15"/>
        <v>0</v>
      </c>
      <c r="G57" s="24">
        <f t="shared" si="16"/>
        <v>0</v>
      </c>
      <c r="H57" s="9">
        <v>0</v>
      </c>
      <c r="I57" s="14">
        <f t="shared" si="17"/>
        <v>0</v>
      </c>
      <c r="J57" s="10"/>
    </row>
    <row r="58" spans="2:10" ht="14.25" customHeight="1">
      <c r="B58" s="8" t="s">
        <v>63</v>
      </c>
      <c r="C58" s="9"/>
      <c r="D58" s="9"/>
      <c r="E58" s="9"/>
      <c r="F58" s="9"/>
      <c r="G58" s="9"/>
      <c r="H58" s="9"/>
      <c r="I58" s="9"/>
      <c r="J58" s="10"/>
    </row>
    <row r="59" spans="2:10" ht="14.25" customHeight="1">
      <c r="B59" s="18" t="s">
        <v>64</v>
      </c>
      <c r="C59" s="25">
        <v>0</v>
      </c>
      <c r="D59" s="26" t="s">
        <v>12</v>
      </c>
      <c r="E59" s="26" t="s">
        <v>12</v>
      </c>
      <c r="F59" s="24">
        <f t="shared" ref="F59:F60" si="18">C59*3.6/1000</f>
        <v>0</v>
      </c>
      <c r="G59" s="27">
        <f t="shared" ref="G59:G60" si="19">C59</f>
        <v>0</v>
      </c>
      <c r="H59" s="12">
        <v>0.42</v>
      </c>
      <c r="I59" s="14">
        <f t="shared" ref="I59:I60" si="20">C59*H59</f>
        <v>0</v>
      </c>
    </row>
    <row r="60" spans="2:10" ht="14.25" customHeight="1">
      <c r="B60" s="8" t="s">
        <v>65</v>
      </c>
      <c r="C60" s="28">
        <v>0</v>
      </c>
      <c r="D60" s="26" t="s">
        <v>12</v>
      </c>
      <c r="E60" s="26" t="s">
        <v>12</v>
      </c>
      <c r="F60" s="24">
        <f t="shared" si="18"/>
        <v>0</v>
      </c>
      <c r="G60" s="27">
        <f t="shared" si="19"/>
        <v>0</v>
      </c>
      <c r="H60" s="29">
        <v>0</v>
      </c>
      <c r="I60" s="14">
        <f t="shared" si="20"/>
        <v>0</v>
      </c>
    </row>
    <row r="61" spans="2:10" ht="14.25" customHeight="1">
      <c r="B61" s="30" t="s">
        <v>66</v>
      </c>
      <c r="C61" s="31" t="s">
        <v>12</v>
      </c>
      <c r="D61" s="31" t="s">
        <v>12</v>
      </c>
      <c r="E61" s="31" t="s">
        <v>12</v>
      </c>
      <c r="F61" s="32">
        <f t="shared" ref="F61:G61" si="21">SUM(F7:F53,F56:F57,F59:F60)</f>
        <v>0</v>
      </c>
      <c r="G61" s="32">
        <f t="shared" si="21"/>
        <v>0</v>
      </c>
      <c r="H61" s="31" t="s">
        <v>12</v>
      </c>
      <c r="I61" s="32">
        <f>SUM(I7:I53,I56:I57,I59:I60)</f>
        <v>0</v>
      </c>
    </row>
    <row r="62" spans="2:10" ht="14.25" customHeight="1">
      <c r="B62" s="33"/>
      <c r="C62" s="33"/>
      <c r="D62" s="33"/>
      <c r="E62" s="33"/>
      <c r="F62" s="33"/>
      <c r="G62" s="33"/>
      <c r="H62" s="33"/>
      <c r="I62" s="33"/>
    </row>
    <row r="63" spans="2:10" ht="14.25" customHeight="1"/>
    <row r="64" spans="2:10" ht="14.25" customHeight="1">
      <c r="B64" s="34" t="s">
        <v>67</v>
      </c>
    </row>
    <row r="65" spans="2:9" ht="14.25" customHeight="1">
      <c r="B65" s="2" t="s">
        <v>68</v>
      </c>
    </row>
    <row r="66" spans="2:9" ht="14.25" customHeight="1">
      <c r="B66" s="2" t="s">
        <v>69</v>
      </c>
    </row>
    <row r="67" spans="2:9" ht="54" customHeight="1">
      <c r="B67" s="37" t="s">
        <v>70</v>
      </c>
      <c r="C67" s="38"/>
      <c r="D67" s="38"/>
      <c r="E67" s="38"/>
      <c r="F67" s="38"/>
      <c r="G67" s="38"/>
      <c r="H67" s="38"/>
      <c r="I67" s="38"/>
    </row>
    <row r="68" spans="2:9" ht="69" customHeight="1">
      <c r="B68" s="37" t="s">
        <v>71</v>
      </c>
      <c r="C68" s="38"/>
      <c r="D68" s="38"/>
      <c r="E68" s="38"/>
      <c r="F68" s="38"/>
      <c r="G68" s="38"/>
      <c r="H68" s="38"/>
      <c r="I68" s="38"/>
    </row>
    <row r="69" spans="2:9" ht="189.75" customHeight="1">
      <c r="B69" s="39" t="s">
        <v>72</v>
      </c>
      <c r="C69" s="38"/>
      <c r="D69" s="38"/>
      <c r="E69" s="38"/>
      <c r="F69" s="38"/>
      <c r="G69" s="38"/>
      <c r="H69" s="38"/>
      <c r="I69" s="38"/>
    </row>
    <row r="70" spans="2:9" ht="14.25" customHeight="1"/>
    <row r="71" spans="2:9" ht="14.25" customHeight="1"/>
    <row r="72" spans="2:9" ht="14.25" customHeight="1"/>
    <row r="73" spans="2:9" ht="14.25" customHeight="1"/>
    <row r="74" spans="2:9" ht="14.25" customHeight="1"/>
    <row r="75" spans="2:9" ht="14.25" customHeight="1"/>
    <row r="76" spans="2:9" ht="14.25" customHeight="1"/>
    <row r="77" spans="2:9" ht="14.25" customHeight="1"/>
    <row r="78" spans="2:9" ht="14.25" customHeight="1"/>
    <row r="79" spans="2:9" ht="14.25" customHeight="1"/>
    <row r="80" spans="2:9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</sheetData>
  <mergeCells count="11">
    <mergeCell ref="I4:I5"/>
    <mergeCell ref="B67:I67"/>
    <mergeCell ref="B68:I68"/>
    <mergeCell ref="B69:I69"/>
    <mergeCell ref="B2:I2"/>
    <mergeCell ref="B4:B5"/>
    <mergeCell ref="C4:C5"/>
    <mergeCell ref="D4:D5"/>
    <mergeCell ref="E4:E5"/>
    <mergeCell ref="F4:G4"/>
    <mergeCell ref="H4:H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Споживання паливаенергії таобся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Zaika</dc:creator>
  <cp:lastModifiedBy>Ivan Zaika</cp:lastModifiedBy>
  <dcterms:created xsi:type="dcterms:W3CDTF">2024-08-06T06:13:24Z</dcterms:created>
  <dcterms:modified xsi:type="dcterms:W3CDTF">2025-03-05T13:05:59Z</dcterms:modified>
</cp:coreProperties>
</file>